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S" sheetId="1" r:id="rId4"/>
  </sheets>
  <definedNames>
    <definedName name="ART80A">TABLAS!$N$14:$P$25</definedName>
    <definedName name="pimpi2">TABLAS!$N$50:$P$65</definedName>
    <definedName name="pimpi">TABLAS!$I$50:$L$65</definedName>
    <definedName name="_ART80">TABLAS!$I$14:$L$25</definedName>
  </definedNames>
  <calcPr/>
</workbook>
</file>

<file path=xl/sharedStrings.xml><?xml version="1.0" encoding="utf-8"?>
<sst xmlns="http://schemas.openxmlformats.org/spreadsheetml/2006/main" count="75" uniqueCount="41">
  <si>
    <t>CALCULO PRIMERA QUINCENA DE ISR.</t>
  </si>
  <si>
    <t xml:space="preserve"> </t>
  </si>
  <si>
    <t>CONCEPTOS</t>
  </si>
  <si>
    <t>EMPLEADO</t>
  </si>
  <si>
    <t>ARTICULO 96 (IMPUESTO)</t>
  </si>
  <si>
    <t>SUBSIDIO PARA EL EMPLEO</t>
  </si>
  <si>
    <t>L. INF</t>
  </si>
  <si>
    <t>L. SUP</t>
  </si>
  <si>
    <t xml:space="preserve">CUOTA </t>
  </si>
  <si>
    <t>% aplicarse</t>
  </si>
  <si>
    <t>FIJA</t>
  </si>
  <si>
    <t>excedente</t>
  </si>
  <si>
    <t>Total Percepciones 1ra quincena</t>
  </si>
  <si>
    <t>Deter. Impuesto del Art. 96 LISR</t>
  </si>
  <si>
    <t>Total Percepciones</t>
  </si>
  <si>
    <t>Percepciones Exenta</t>
  </si>
  <si>
    <t>(=) Base Gravable</t>
  </si>
  <si>
    <t>(-) Limite Inferior</t>
  </si>
  <si>
    <t>(=) Excedente Limite Inferior</t>
  </si>
  <si>
    <t>(*) % Aplicado al exced. de lim.inf.</t>
  </si>
  <si>
    <t>(=) Impuesto Marginal</t>
  </si>
  <si>
    <t>(+) Cuota Fija</t>
  </si>
  <si>
    <t>(=) Impuesto Art. 113 LISR</t>
  </si>
  <si>
    <t>En adelante</t>
  </si>
  <si>
    <t>Deter. Subsidio para el empleo</t>
  </si>
  <si>
    <t>Base Gravable</t>
  </si>
  <si>
    <t>Cantidad de subsidio para el empleo</t>
  </si>
  <si>
    <t>(=) Total de subsidio</t>
  </si>
  <si>
    <t>Deter. ISR por pagar y/o a (favor)</t>
  </si>
  <si>
    <t>Impuesto Art. 96 de LISR</t>
  </si>
  <si>
    <t>(-) Subsidio para el empleo</t>
  </si>
  <si>
    <t>(=) ISR por retener s/CIA</t>
  </si>
  <si>
    <t>CALCULO SEGUNDA QUINCENA DE ISR.</t>
  </si>
  <si>
    <t>ARTICULO  96 (IMPUESTO)</t>
  </si>
  <si>
    <t xml:space="preserve">Segunda quincena </t>
  </si>
  <si>
    <t>Total Percepciones 1ra y 2da quicns</t>
  </si>
  <si>
    <t>(=) Impuesto Art. 96 LISR</t>
  </si>
  <si>
    <t>En Adelante</t>
  </si>
  <si>
    <t>En adelnate</t>
  </si>
  <si>
    <t>(-) ISR primera quincena</t>
  </si>
  <si>
    <t>(=) ISR segunda quincena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</si>
</sst>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9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sz val="9.0"/>
      <color theme="1"/>
      <name val="Times New Roman"/>
    </font>
    <font>
      <b/>
      <sz val="18.0"/>
      <color theme="1"/>
      <name val="Times New Roman"/>
    </font>
    <font/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19">
    <border/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2" numFmtId="0" xfId="0" applyAlignment="1" applyBorder="1" applyFont="1">
      <alignment shrinkToFit="0" vertical="bottom" wrapText="0"/>
    </xf>
    <xf borderId="1" fillId="2" fontId="3" numFmtId="0" xfId="0" applyAlignment="1" applyBorder="1" applyFont="1">
      <alignment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1" numFmtId="4" xfId="0" applyAlignment="1" applyFont="1" applyNumberForma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3" fillId="0" fontId="4" numFmtId="0" xfId="0" applyAlignment="1" applyBorder="1" applyFont="1">
      <alignment horizontal="center" shrinkToFit="0" vertical="bottom" wrapText="0"/>
    </xf>
    <xf borderId="4" fillId="0" fontId="6" numFmtId="0" xfId="0" applyBorder="1" applyFont="1"/>
    <xf borderId="5" fillId="0" fontId="6" numFmtId="0" xfId="0" applyBorder="1" applyFont="1"/>
    <xf borderId="3" fillId="0" fontId="4" numFmtId="4" xfId="0" applyAlignment="1" applyBorder="1" applyFont="1" applyNumberFormat="1">
      <alignment horizontal="center" shrinkToFit="0" vertical="bottom" wrapText="0"/>
    </xf>
    <xf borderId="6" fillId="0" fontId="3" numFmtId="0" xfId="0" applyAlignment="1" applyBorder="1" applyFont="1">
      <alignment shrinkToFit="0" vertical="bottom" wrapText="0"/>
    </xf>
    <xf borderId="7" fillId="0" fontId="2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horizontal="center" shrinkToFit="0" vertical="bottom" wrapText="0"/>
    </xf>
    <xf borderId="7" fillId="0" fontId="4" numFmtId="0" xfId="0" applyAlignment="1" applyBorder="1" applyFont="1">
      <alignment horizontal="center" shrinkToFit="0" vertical="bottom" wrapText="0"/>
    </xf>
    <xf borderId="0" fillId="0" fontId="1" numFmtId="17" xfId="0" applyAlignment="1" applyFont="1" applyNumberFormat="1">
      <alignment shrinkToFit="0" vertical="bottom" wrapText="0"/>
    </xf>
    <xf borderId="0" fillId="0" fontId="2" numFmtId="4" xfId="0" applyAlignment="1" applyFont="1" applyNumberFormat="1">
      <alignment horizontal="center" shrinkToFit="0" vertical="bottom" wrapText="0"/>
    </xf>
    <xf borderId="6" fillId="0" fontId="4" numFmtId="0" xfId="0" applyAlignment="1" applyBorder="1" applyFont="1">
      <alignment horizontal="center" shrinkToFit="0" vertical="bottom" wrapText="0"/>
    </xf>
    <xf borderId="8" fillId="0" fontId="2" numFmtId="4" xfId="0" applyAlignment="1" applyBorder="1" applyFont="1" applyNumberForma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shrinkToFit="0" vertical="bottom" wrapText="0"/>
    </xf>
    <xf borderId="0" fillId="0" fontId="3" numFmtId="39" xfId="0" applyAlignment="1" applyFont="1" applyNumberFormat="1">
      <alignment shrinkToFit="0" vertical="bottom" wrapText="0"/>
    </xf>
    <xf borderId="12" fillId="0" fontId="1" numFmtId="0" xfId="0" applyAlignment="1" applyBorder="1" applyFont="1">
      <alignment shrinkToFit="0" vertical="bottom" wrapText="0"/>
    </xf>
    <xf borderId="13" fillId="0" fontId="1" numFmtId="0" xfId="0" applyAlignment="1" applyBorder="1" applyFont="1">
      <alignment shrinkToFit="0" vertical="bottom" wrapText="0"/>
    </xf>
    <xf borderId="0" fillId="0" fontId="2" numFmtId="4" xfId="0" applyAlignment="1" applyFont="1" applyNumberFormat="1">
      <alignment shrinkToFit="0" vertical="bottom" wrapText="0"/>
    </xf>
    <xf borderId="12" fillId="0" fontId="1" numFmtId="4" xfId="0" applyAlignment="1" applyBorder="1" applyFont="1" applyNumberFormat="1">
      <alignment shrinkToFit="0" vertical="bottom" wrapText="0"/>
    </xf>
    <xf borderId="13" fillId="0" fontId="1" numFmtId="10" xfId="0" applyAlignment="1" applyBorder="1" applyFont="1" applyNumberFormat="1">
      <alignment horizontal="center" shrinkToFit="0" vertical="bottom" wrapText="0"/>
    </xf>
    <xf borderId="0" fillId="0" fontId="3" numFmtId="4" xfId="0" applyAlignment="1" applyFont="1" applyNumberFormat="1">
      <alignment shrinkToFit="0" vertical="bottom" wrapText="0"/>
    </xf>
    <xf borderId="8" fillId="0" fontId="3" numFmtId="4" xfId="0" applyAlignment="1" applyBorder="1" applyFont="1" applyNumberFormat="1">
      <alignment shrinkToFit="0" vertical="bottom" wrapText="0"/>
    </xf>
    <xf borderId="0" fillId="0" fontId="3" numFmtId="10" xfId="0" applyAlignment="1" applyFont="1" applyNumberFormat="1">
      <alignment shrinkToFit="0" vertical="bottom" wrapText="0"/>
    </xf>
    <xf borderId="0" fillId="0" fontId="1" numFmtId="4" xfId="0" applyAlignment="1" applyFont="1" applyNumberFormat="1">
      <alignment horizontal="center" shrinkToFit="0" vertical="bottom" wrapText="0"/>
    </xf>
    <xf borderId="14" fillId="0" fontId="2" numFmtId="4" xfId="0" applyAlignment="1" applyBorder="1" applyFont="1" applyNumberFormat="1">
      <alignment shrinkToFit="0" vertical="bottom" wrapText="0"/>
    </xf>
    <xf borderId="15" fillId="0" fontId="1" numFmtId="0" xfId="0" applyAlignment="1" applyBorder="1" applyFont="1">
      <alignment shrinkToFit="0" vertical="bottom" wrapText="0"/>
    </xf>
    <xf borderId="16" fillId="0" fontId="1" numFmtId="0" xfId="0" applyAlignment="1" applyBorder="1" applyFont="1">
      <alignment shrinkToFit="0" vertical="bottom" wrapText="0"/>
    </xf>
    <xf borderId="17" fillId="0" fontId="1" numFmtId="0" xfId="0" applyAlignment="1" applyBorder="1" applyFont="1">
      <alignment shrinkToFit="0" vertical="bottom" wrapText="0"/>
    </xf>
    <xf borderId="1" fillId="2" fontId="3" numFmtId="4" xfId="0" applyAlignment="1" applyBorder="1" applyFont="1" applyNumberFormat="1">
      <alignment shrinkToFit="0" vertical="bottom" wrapText="0"/>
    </xf>
    <xf borderId="0" fillId="0" fontId="4" numFmtId="0" xfId="0" applyAlignment="1" applyFont="1">
      <alignment shrinkToFit="0" vertical="bottom" wrapText="0"/>
    </xf>
    <xf borderId="8" fillId="0" fontId="3" numFmtId="4" xfId="0" applyAlignment="1" applyBorder="1" applyFont="1" applyNumberFormat="1">
      <alignment horizontal="right" shrinkToFit="0" vertical="bottom" wrapText="0"/>
    </xf>
    <xf borderId="12" fillId="0" fontId="1" numFmtId="2" xfId="0" applyAlignment="1" applyBorder="1" applyFont="1" applyNumberFormat="1">
      <alignment shrinkToFit="0" vertical="bottom" wrapText="0"/>
    </xf>
    <xf borderId="14" fillId="0" fontId="3" numFmtId="4" xfId="0" applyAlignment="1" applyBorder="1" applyFont="1" applyNumberFormat="1">
      <alignment shrinkToFit="0" vertical="bottom" wrapText="0"/>
    </xf>
    <xf borderId="18" fillId="0" fontId="2" numFmtId="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38"/>
    <col customWidth="1" min="2" max="2" width="1.13"/>
    <col customWidth="1" min="3" max="3" width="1.0"/>
    <col customWidth="1" min="4" max="4" width="28.5"/>
    <col customWidth="1" min="5" max="5" width="1.38"/>
    <col customWidth="1" min="6" max="6" width="15.0"/>
    <col customWidth="1" min="7" max="7" width="12.5"/>
    <col customWidth="1" min="8" max="8" width="1.38"/>
    <col customWidth="1" min="9" max="11" width="9.13"/>
    <col customWidth="1" min="12" max="12" width="11.88"/>
    <col customWidth="1" min="13" max="13" width="1.0"/>
    <col customWidth="1" min="14" max="16" width="9.13"/>
    <col customWidth="1" min="17" max="17" width="1.38"/>
    <col customWidth="1" min="18" max="18" width="0.88"/>
    <col customWidth="1" min="19" max="20" width="12.5"/>
    <col customWidth="1" min="21" max="26" width="10.0"/>
  </cols>
  <sheetData>
    <row r="1" ht="12.75" customHeight="1">
      <c r="A1" s="1"/>
      <c r="B1" s="1"/>
      <c r="C1" s="1"/>
      <c r="D1" s="2"/>
      <c r="E1" s="3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.0" customHeight="1">
      <c r="A2" s="1"/>
      <c r="B2" s="4"/>
      <c r="C2" s="4"/>
      <c r="D2" s="5"/>
      <c r="E2" s="6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"/>
      <c r="T2" s="1"/>
      <c r="U2" s="1"/>
      <c r="V2" s="1"/>
      <c r="W2" s="1"/>
      <c r="X2" s="1"/>
      <c r="Y2" s="1"/>
      <c r="Z2" s="1"/>
    </row>
    <row r="3" ht="6.0" customHeight="1">
      <c r="A3" s="1"/>
      <c r="B3" s="4"/>
      <c r="C3" s="1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4"/>
      <c r="C4" s="1"/>
      <c r="D4" s="2"/>
      <c r="E4" s="3"/>
      <c r="F4" s="2"/>
      <c r="G4" s="1"/>
      <c r="H4" s="1"/>
      <c r="I4" s="7"/>
      <c r="J4" s="8"/>
      <c r="K4" s="1"/>
      <c r="L4" s="1"/>
      <c r="M4" s="1"/>
      <c r="N4" s="9"/>
      <c r="O4" s="9"/>
      <c r="P4" s="9"/>
      <c r="Q4" s="1"/>
      <c r="R4" s="4"/>
      <c r="S4" s="9"/>
      <c r="T4" s="9"/>
      <c r="U4" s="1"/>
      <c r="V4" s="1"/>
      <c r="W4" s="1"/>
      <c r="X4" s="1"/>
      <c r="Y4" s="1"/>
      <c r="Z4" s="1"/>
    </row>
    <row r="5" ht="22.5" customHeight="1">
      <c r="A5" s="1"/>
      <c r="B5" s="4"/>
      <c r="C5" s="1"/>
      <c r="D5" s="10" t="s">
        <v>0</v>
      </c>
      <c r="Q5" s="1"/>
      <c r="R5" s="4"/>
      <c r="S5" s="9"/>
      <c r="T5" s="9"/>
      <c r="U5" s="1"/>
      <c r="V5" s="1"/>
      <c r="W5" s="1"/>
      <c r="X5" s="1"/>
      <c r="Y5" s="1"/>
      <c r="Z5" s="1"/>
    </row>
    <row r="6" ht="12.75" customHeight="1">
      <c r="A6" s="1"/>
      <c r="B6" s="4"/>
      <c r="C6" s="1"/>
      <c r="D6" s="2"/>
      <c r="E6" s="3"/>
      <c r="F6" s="2"/>
      <c r="G6" s="1"/>
      <c r="H6" s="1"/>
      <c r="I6" s="7"/>
      <c r="J6" s="1"/>
      <c r="K6" s="1"/>
      <c r="L6" s="1"/>
      <c r="M6" s="1"/>
      <c r="N6" s="9"/>
      <c r="O6" s="9"/>
      <c r="P6" s="9"/>
      <c r="Q6" s="1"/>
      <c r="R6" s="4"/>
      <c r="S6" s="9"/>
      <c r="T6" s="9"/>
      <c r="U6" s="1"/>
      <c r="V6" s="1"/>
      <c r="W6" s="1"/>
      <c r="X6" s="1"/>
      <c r="Y6" s="1"/>
      <c r="Z6" s="1"/>
    </row>
    <row r="7" ht="13.5" customHeight="1">
      <c r="A7" s="1"/>
      <c r="B7" s="4"/>
      <c r="C7" s="1"/>
      <c r="D7" s="3" t="s">
        <v>1</v>
      </c>
      <c r="E7" s="3"/>
      <c r="F7" s="3"/>
      <c r="G7" s="1"/>
      <c r="H7" s="1"/>
      <c r="I7" s="1"/>
      <c r="J7" s="1"/>
      <c r="K7" s="1"/>
      <c r="L7" s="1"/>
      <c r="M7" s="1"/>
      <c r="N7" s="9"/>
      <c r="O7" s="9"/>
      <c r="P7" s="9"/>
      <c r="Q7" s="1"/>
      <c r="R7" s="4"/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4"/>
      <c r="C8" s="1"/>
      <c r="D8" s="11" t="s">
        <v>2</v>
      </c>
      <c r="E8" s="12"/>
      <c r="F8" s="11" t="s">
        <v>3</v>
      </c>
      <c r="G8" s="1"/>
      <c r="H8" s="1"/>
      <c r="I8" s="13" t="s">
        <v>4</v>
      </c>
      <c r="J8" s="14"/>
      <c r="K8" s="14"/>
      <c r="L8" s="15"/>
      <c r="M8" s="1"/>
      <c r="N8" s="16" t="s">
        <v>5</v>
      </c>
      <c r="O8" s="14"/>
      <c r="P8" s="15"/>
      <c r="Q8" s="1"/>
      <c r="R8" s="4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4"/>
      <c r="C9" s="1"/>
      <c r="D9" s="17"/>
      <c r="E9" s="3"/>
      <c r="F9" s="18"/>
      <c r="G9" s="1"/>
      <c r="H9" s="1"/>
      <c r="I9" s="19"/>
      <c r="J9" s="19"/>
      <c r="K9" s="19"/>
      <c r="L9" s="19"/>
      <c r="M9" s="1"/>
      <c r="N9" s="19"/>
      <c r="O9" s="19"/>
      <c r="P9" s="19"/>
      <c r="Q9" s="1"/>
      <c r="R9" s="4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4"/>
      <c r="C10" s="1"/>
      <c r="D10" s="3"/>
      <c r="E10" s="3"/>
      <c r="F10" s="20"/>
      <c r="G10" s="1"/>
      <c r="H10" s="1"/>
      <c r="I10" s="21" t="s">
        <v>6</v>
      </c>
      <c r="J10" s="21" t="s">
        <v>7</v>
      </c>
      <c r="K10" s="21" t="s">
        <v>8</v>
      </c>
      <c r="L10" s="21" t="s">
        <v>9</v>
      </c>
      <c r="M10" s="22"/>
      <c r="N10" s="21" t="s">
        <v>6</v>
      </c>
      <c r="O10" s="21" t="s">
        <v>7</v>
      </c>
      <c r="P10" s="21" t="s">
        <v>8</v>
      </c>
      <c r="Q10" s="1"/>
      <c r="R10" s="4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4"/>
      <c r="C11" s="1"/>
      <c r="D11" s="3"/>
      <c r="E11" s="3"/>
      <c r="F11" s="23"/>
      <c r="G11" s="1"/>
      <c r="H11" s="1"/>
      <c r="I11" s="24"/>
      <c r="J11" s="24"/>
      <c r="K11" s="24" t="s">
        <v>10</v>
      </c>
      <c r="L11" s="24" t="s">
        <v>11</v>
      </c>
      <c r="M11" s="22"/>
      <c r="N11" s="24"/>
      <c r="O11" s="24"/>
      <c r="P11" s="24" t="s">
        <v>10</v>
      </c>
      <c r="Q11" s="1"/>
      <c r="R11" s="4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4"/>
      <c r="C12" s="1"/>
      <c r="D12" s="3" t="s">
        <v>12</v>
      </c>
      <c r="E12" s="3"/>
      <c r="F12" s="25">
        <v>6000.0</v>
      </c>
      <c r="G12" s="1"/>
      <c r="H12" s="1"/>
      <c r="I12" s="26"/>
      <c r="J12" s="27"/>
      <c r="K12" s="26"/>
      <c r="L12" s="28"/>
      <c r="M12" s="1"/>
      <c r="N12" s="26"/>
      <c r="O12" s="26"/>
      <c r="P12" s="26"/>
      <c r="Q12" s="1"/>
      <c r="R12" s="4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4"/>
      <c r="C13" s="1"/>
      <c r="D13" s="3"/>
      <c r="E13" s="3"/>
      <c r="F13" s="29"/>
      <c r="G13" s="1"/>
      <c r="H13" s="1"/>
      <c r="I13" s="30"/>
      <c r="J13" s="1"/>
      <c r="K13" s="30"/>
      <c r="L13" s="31"/>
      <c r="M13" s="1"/>
      <c r="N13" s="30"/>
      <c r="O13" s="30"/>
      <c r="P13" s="30"/>
      <c r="Q13" s="1"/>
      <c r="R13" s="4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4"/>
      <c r="C14" s="1"/>
      <c r="D14" s="2"/>
      <c r="E14" s="2"/>
      <c r="F14" s="32"/>
      <c r="G14" s="1"/>
      <c r="H14" s="1"/>
      <c r="I14" s="33">
        <v>0.01</v>
      </c>
      <c r="J14" s="9">
        <v>368.1</v>
      </c>
      <c r="K14" s="33">
        <v>0.0</v>
      </c>
      <c r="L14" s="34">
        <v>0.0192</v>
      </c>
      <c r="M14" s="1"/>
      <c r="N14" s="33">
        <v>0.01</v>
      </c>
      <c r="O14" s="33">
        <v>872.85</v>
      </c>
      <c r="P14" s="33">
        <v>200.85</v>
      </c>
      <c r="Q14" s="1"/>
      <c r="R14" s="4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4"/>
      <c r="C15" s="1"/>
      <c r="D15" s="2" t="s">
        <v>13</v>
      </c>
      <c r="E15" s="2"/>
      <c r="F15" s="32"/>
      <c r="G15" s="1"/>
      <c r="H15" s="1"/>
      <c r="I15" s="33">
        <f t="shared" ref="I15:I21" si="1">+J14+0.01</f>
        <v>368.11</v>
      </c>
      <c r="J15" s="9">
        <v>3124.35</v>
      </c>
      <c r="K15" s="33">
        <v>7.05</v>
      </c>
      <c r="L15" s="34">
        <v>0.064</v>
      </c>
      <c r="M15" s="1"/>
      <c r="N15" s="33">
        <f t="shared" ref="N15:N24" si="2">+O14+0.01</f>
        <v>872.86</v>
      </c>
      <c r="O15" s="33">
        <v>1309.2</v>
      </c>
      <c r="P15" s="33">
        <v>200.7</v>
      </c>
      <c r="Q15" s="1"/>
      <c r="R15" s="4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4"/>
      <c r="C16" s="1"/>
      <c r="D16" s="3" t="s">
        <v>14</v>
      </c>
      <c r="E16" s="3"/>
      <c r="F16" s="35">
        <f>SUM(F12:F15)</f>
        <v>6000</v>
      </c>
      <c r="G16" s="1"/>
      <c r="H16" s="1"/>
      <c r="I16" s="33">
        <f t="shared" si="1"/>
        <v>3124.36</v>
      </c>
      <c r="J16" s="9">
        <v>5490.75</v>
      </c>
      <c r="K16" s="33">
        <v>183.45</v>
      </c>
      <c r="L16" s="34">
        <v>0.1088</v>
      </c>
      <c r="M16" s="1"/>
      <c r="N16" s="33">
        <f t="shared" si="2"/>
        <v>1309.21</v>
      </c>
      <c r="O16" s="33">
        <v>1713.6</v>
      </c>
      <c r="P16" s="33">
        <v>200.7</v>
      </c>
      <c r="Q16" s="1"/>
      <c r="R16" s="4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4"/>
      <c r="C17" s="1"/>
      <c r="D17" s="3" t="s">
        <v>15</v>
      </c>
      <c r="E17" s="3"/>
      <c r="F17" s="36">
        <v>0.0</v>
      </c>
      <c r="G17" s="1"/>
      <c r="H17" s="1"/>
      <c r="I17" s="33">
        <f t="shared" si="1"/>
        <v>5490.76</v>
      </c>
      <c r="J17" s="9">
        <v>6382.8</v>
      </c>
      <c r="K17" s="33">
        <v>441.0</v>
      </c>
      <c r="L17" s="34">
        <v>0.16</v>
      </c>
      <c r="M17" s="1"/>
      <c r="N17" s="33">
        <f t="shared" si="2"/>
        <v>1713.61</v>
      </c>
      <c r="O17" s="33">
        <v>1745.7</v>
      </c>
      <c r="P17" s="33">
        <v>193.8</v>
      </c>
      <c r="Q17" s="1"/>
      <c r="R17" s="4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4"/>
      <c r="C18" s="1"/>
      <c r="D18" s="3" t="s">
        <v>16</v>
      </c>
      <c r="E18" s="3"/>
      <c r="F18" s="35">
        <f>+F16-F17</f>
        <v>6000</v>
      </c>
      <c r="G18" s="1"/>
      <c r="H18" s="1"/>
      <c r="I18" s="33">
        <f t="shared" si="1"/>
        <v>6382.81</v>
      </c>
      <c r="J18" s="9">
        <v>7641.9</v>
      </c>
      <c r="K18" s="33">
        <v>583.65</v>
      </c>
      <c r="L18" s="34">
        <v>0.1792</v>
      </c>
      <c r="M18" s="1"/>
      <c r="N18" s="33">
        <f t="shared" si="2"/>
        <v>1745.71</v>
      </c>
      <c r="O18" s="33">
        <v>2193.75</v>
      </c>
      <c r="P18" s="33">
        <v>188.7</v>
      </c>
      <c r="Q18" s="1"/>
      <c r="R18" s="4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4"/>
      <c r="C19" s="1"/>
      <c r="D19" s="3" t="s">
        <v>17</v>
      </c>
      <c r="E19" s="3"/>
      <c r="F19" s="35">
        <f>VLOOKUP(F18,_ART80,1)</f>
        <v>5490.76</v>
      </c>
      <c r="G19" s="1"/>
      <c r="H19" s="1"/>
      <c r="I19" s="33">
        <f t="shared" si="1"/>
        <v>7641.91</v>
      </c>
      <c r="J19" s="9">
        <v>15412.8</v>
      </c>
      <c r="K19" s="33">
        <v>809.25</v>
      </c>
      <c r="L19" s="34">
        <v>0.2136</v>
      </c>
      <c r="M19" s="1"/>
      <c r="N19" s="33">
        <f t="shared" si="2"/>
        <v>2193.76</v>
      </c>
      <c r="O19" s="33">
        <v>2327.55</v>
      </c>
      <c r="P19" s="33">
        <v>174.75</v>
      </c>
      <c r="Q19" s="1"/>
      <c r="R19" s="4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4"/>
      <c r="C20" s="1"/>
      <c r="D20" s="3" t="s">
        <v>18</v>
      </c>
      <c r="E20" s="3"/>
      <c r="F20" s="35">
        <f>+F18-F19</f>
        <v>509.24</v>
      </c>
      <c r="G20" s="1"/>
      <c r="H20" s="1"/>
      <c r="I20" s="33">
        <f t="shared" si="1"/>
        <v>15412.81</v>
      </c>
      <c r="J20" s="9">
        <v>24292.65</v>
      </c>
      <c r="K20" s="33">
        <v>2469.15</v>
      </c>
      <c r="L20" s="34">
        <v>0.2352</v>
      </c>
      <c r="M20" s="1"/>
      <c r="N20" s="33">
        <f t="shared" si="2"/>
        <v>2327.56</v>
      </c>
      <c r="O20" s="33">
        <v>2632.65</v>
      </c>
      <c r="P20" s="33">
        <v>160.35</v>
      </c>
      <c r="Q20" s="1"/>
      <c r="R20" s="4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4"/>
      <c r="C21" s="1"/>
      <c r="D21" s="3" t="s">
        <v>19</v>
      </c>
      <c r="E21" s="3"/>
      <c r="F21" s="37">
        <f>VLOOKUP(F19,_ART80,4)</f>
        <v>0.16</v>
      </c>
      <c r="G21" s="1"/>
      <c r="H21" s="1"/>
      <c r="I21" s="33">
        <f t="shared" si="1"/>
        <v>24292.66</v>
      </c>
      <c r="J21" s="38">
        <v>46378.5</v>
      </c>
      <c r="K21" s="33">
        <v>4557.75</v>
      </c>
      <c r="L21" s="34">
        <v>0.3</v>
      </c>
      <c r="M21" s="1"/>
      <c r="N21" s="33">
        <f t="shared" si="2"/>
        <v>2632.66</v>
      </c>
      <c r="O21" s="33">
        <v>3071.4</v>
      </c>
      <c r="P21" s="33">
        <v>145.35</v>
      </c>
      <c r="Q21" s="1"/>
      <c r="R21" s="4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4"/>
      <c r="C22" s="1"/>
      <c r="D22" s="3" t="s">
        <v>20</v>
      </c>
      <c r="E22" s="3"/>
      <c r="F22" s="35">
        <f>+F20*F21</f>
        <v>81.4784</v>
      </c>
      <c r="G22" s="1"/>
      <c r="H22" s="1"/>
      <c r="I22" s="33">
        <v>46378.51</v>
      </c>
      <c r="J22" s="9">
        <v>61838.1</v>
      </c>
      <c r="K22" s="33">
        <v>11183.4</v>
      </c>
      <c r="L22" s="34">
        <v>0.32</v>
      </c>
      <c r="M22" s="1"/>
      <c r="N22" s="33">
        <f t="shared" si="2"/>
        <v>3071.41</v>
      </c>
      <c r="O22" s="33">
        <v>3510.15</v>
      </c>
      <c r="P22" s="33">
        <v>125.1</v>
      </c>
      <c r="Q22" s="1"/>
      <c r="R22" s="4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4"/>
      <c r="C23" s="1"/>
      <c r="D23" s="3" t="s">
        <v>21</v>
      </c>
      <c r="E23" s="3"/>
      <c r="F23" s="35">
        <f>VLOOKUP(F19,_ART80,3)</f>
        <v>441</v>
      </c>
      <c r="G23" s="1"/>
      <c r="H23" s="1"/>
      <c r="I23" s="33">
        <v>61838.11</v>
      </c>
      <c r="J23" s="9">
        <v>185514.3</v>
      </c>
      <c r="K23" s="33">
        <v>16130.55</v>
      </c>
      <c r="L23" s="34">
        <v>0.34</v>
      </c>
      <c r="M23" s="1"/>
      <c r="N23" s="33">
        <f t="shared" si="2"/>
        <v>3510.16</v>
      </c>
      <c r="O23" s="33">
        <v>3642.6</v>
      </c>
      <c r="P23" s="33">
        <v>107.4</v>
      </c>
      <c r="Q23" s="1"/>
      <c r="R23" s="4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4"/>
      <c r="C24" s="1"/>
      <c r="D24" s="3" t="s">
        <v>22</v>
      </c>
      <c r="E24" s="3"/>
      <c r="F24" s="39">
        <f>+F22+F23</f>
        <v>522.4784</v>
      </c>
      <c r="G24" s="1"/>
      <c r="H24" s="1"/>
      <c r="I24" s="33">
        <v>185514.31</v>
      </c>
      <c r="J24" s="9" t="s">
        <v>23</v>
      </c>
      <c r="K24" s="33">
        <v>58180.35</v>
      </c>
      <c r="L24" s="34">
        <v>0.35</v>
      </c>
      <c r="M24" s="33"/>
      <c r="N24" s="33">
        <f t="shared" si="2"/>
        <v>3642.61</v>
      </c>
      <c r="O24" s="30"/>
      <c r="P24" s="33">
        <v>0.0</v>
      </c>
      <c r="Q24" s="1"/>
      <c r="R24" s="4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4"/>
      <c r="C25" s="1"/>
      <c r="D25" s="3"/>
      <c r="E25" s="3"/>
      <c r="F25" s="35"/>
      <c r="G25" s="1"/>
      <c r="H25" s="1"/>
      <c r="I25" s="30"/>
      <c r="J25" s="1"/>
      <c r="K25" s="30"/>
      <c r="L25" s="34"/>
      <c r="M25" s="1"/>
      <c r="N25" s="30"/>
      <c r="O25" s="30"/>
      <c r="P25" s="30"/>
      <c r="Q25" s="1"/>
      <c r="R25" s="4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4"/>
      <c r="C26" s="1"/>
      <c r="D26" s="2" t="s">
        <v>24</v>
      </c>
      <c r="E26" s="2"/>
      <c r="F26" s="35"/>
      <c r="G26" s="1"/>
      <c r="H26" s="1"/>
      <c r="I26" s="30"/>
      <c r="J26" s="1"/>
      <c r="K26" s="30"/>
      <c r="L26" s="34"/>
      <c r="M26" s="1"/>
      <c r="N26" s="30"/>
      <c r="O26" s="30"/>
      <c r="P26" s="30"/>
      <c r="Q26" s="1"/>
      <c r="R26" s="4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4"/>
      <c r="C27" s="1"/>
      <c r="D27" s="3" t="s">
        <v>25</v>
      </c>
      <c r="E27" s="3"/>
      <c r="F27" s="35">
        <f>+F18</f>
        <v>6000</v>
      </c>
      <c r="G27" s="1"/>
      <c r="H27" s="1"/>
      <c r="I27" s="40"/>
      <c r="J27" s="41"/>
      <c r="K27" s="40"/>
      <c r="L27" s="42"/>
      <c r="M27" s="1"/>
      <c r="N27" s="40"/>
      <c r="O27" s="40"/>
      <c r="P27" s="40"/>
      <c r="Q27" s="1"/>
      <c r="R27" s="4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4"/>
      <c r="C28" s="1"/>
      <c r="D28" s="3" t="s">
        <v>26</v>
      </c>
      <c r="E28" s="3"/>
      <c r="F28" s="35">
        <f>VLOOKUP(F27,ART80A,3)</f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4"/>
      <c r="C29" s="1"/>
      <c r="D29" s="3" t="s">
        <v>27</v>
      </c>
      <c r="E29" s="3"/>
      <c r="F29" s="39">
        <f>+F28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4"/>
      <c r="C30" s="1"/>
      <c r="D30" s="3"/>
      <c r="E30" s="3"/>
      <c r="F30" s="3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4"/>
      <c r="C31" s="1"/>
      <c r="D31" s="2" t="s">
        <v>28</v>
      </c>
      <c r="E31" s="2"/>
      <c r="F31" s="3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4"/>
      <c r="C32" s="1"/>
      <c r="D32" s="3" t="s">
        <v>29</v>
      </c>
      <c r="E32" s="3"/>
      <c r="F32" s="35">
        <f>+F24</f>
        <v>522.4784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4"/>
      <c r="C33" s="1"/>
      <c r="D33" s="3" t="s">
        <v>30</v>
      </c>
      <c r="E33" s="3"/>
      <c r="F33" s="35">
        <f>+F29</f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4"/>
      <c r="C34" s="1"/>
      <c r="D34" s="3" t="s">
        <v>31</v>
      </c>
      <c r="E34" s="3"/>
      <c r="F34" s="39">
        <f>+F32-F33</f>
        <v>522.4784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4"/>
      <c r="C35" s="1"/>
      <c r="D35" s="3"/>
      <c r="E35" s="3"/>
      <c r="F35" s="3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"/>
      <c r="S35" s="1"/>
      <c r="T35" s="1"/>
      <c r="U35" s="1"/>
      <c r="V35" s="1"/>
      <c r="W35" s="1"/>
      <c r="X35" s="1"/>
      <c r="Y35" s="1"/>
      <c r="Z35" s="1"/>
    </row>
    <row r="36" ht="5.25" customHeight="1">
      <c r="A36" s="1"/>
      <c r="B36" s="4"/>
      <c r="C36" s="4"/>
      <c r="D36" s="6"/>
      <c r="E36" s="6"/>
      <c r="F36" s="4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44"/>
      <c r="E37" s="3"/>
      <c r="F37" s="3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44"/>
      <c r="E38" s="3"/>
      <c r="F38" s="3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3"/>
      <c r="E39" s="3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6.0" customHeight="1">
      <c r="A40" s="1"/>
      <c r="B40" s="4"/>
      <c r="C40" s="4"/>
      <c r="D40" s="6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4"/>
      <c r="C41" s="1"/>
      <c r="D41" s="3"/>
      <c r="E41" s="3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4"/>
      <c r="C42" s="1"/>
      <c r="D42" s="2"/>
      <c r="E42" s="3"/>
      <c r="F42" s="2"/>
      <c r="G42" s="1"/>
      <c r="H42" s="1"/>
      <c r="I42" s="7"/>
      <c r="J42" s="8"/>
      <c r="K42" s="1"/>
      <c r="L42" s="1"/>
      <c r="M42" s="1"/>
      <c r="N42" s="9"/>
      <c r="O42" s="9"/>
      <c r="P42" s="9"/>
      <c r="Q42" s="1"/>
      <c r="R42" s="4"/>
      <c r="S42" s="9"/>
      <c r="T42" s="9"/>
      <c r="U42" s="1"/>
      <c r="V42" s="1"/>
      <c r="W42" s="1"/>
      <c r="X42" s="1"/>
      <c r="Y42" s="1"/>
      <c r="Z42" s="1"/>
    </row>
    <row r="43" ht="22.5" customHeight="1">
      <c r="A43" s="1"/>
      <c r="B43" s="4"/>
      <c r="C43" s="1"/>
      <c r="D43" s="10" t="s">
        <v>32</v>
      </c>
      <c r="Q43" s="1"/>
      <c r="R43" s="4"/>
      <c r="S43" s="9"/>
      <c r="T43" s="9"/>
      <c r="U43" s="1"/>
      <c r="V43" s="1"/>
      <c r="W43" s="1"/>
      <c r="X43" s="1"/>
      <c r="Y43" s="1"/>
      <c r="Z43" s="1"/>
    </row>
    <row r="44" ht="12.75" customHeight="1">
      <c r="A44" s="1"/>
      <c r="B44" s="4"/>
      <c r="C44" s="1"/>
      <c r="D44" s="2"/>
      <c r="E44" s="3"/>
      <c r="F44" s="2"/>
      <c r="G44" s="1"/>
      <c r="H44" s="1"/>
      <c r="I44" s="7"/>
      <c r="J44" s="1"/>
      <c r="K44" s="1"/>
      <c r="L44" s="1"/>
      <c r="M44" s="1"/>
      <c r="N44" s="9"/>
      <c r="O44" s="9"/>
      <c r="P44" s="9"/>
      <c r="Q44" s="1"/>
      <c r="R44" s="4"/>
      <c r="S44" s="9"/>
      <c r="T44" s="9"/>
      <c r="U44" s="1"/>
      <c r="V44" s="1"/>
      <c r="W44" s="1"/>
      <c r="X44" s="1"/>
      <c r="Y44" s="1"/>
      <c r="Z44" s="1"/>
    </row>
    <row r="45" ht="13.5" customHeight="1">
      <c r="A45" s="1"/>
      <c r="B45" s="4"/>
      <c r="C45" s="1"/>
      <c r="D45" s="3"/>
      <c r="E45" s="3"/>
      <c r="F45" s="3"/>
      <c r="G45" s="1"/>
      <c r="H45" s="1"/>
      <c r="I45" s="1"/>
      <c r="J45" s="1"/>
      <c r="K45" s="1"/>
      <c r="L45" s="1"/>
      <c r="M45" s="1"/>
      <c r="N45" s="9"/>
      <c r="O45" s="9"/>
      <c r="P45" s="9"/>
      <c r="Q45" s="1"/>
      <c r="R45" s="4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4"/>
      <c r="C46" s="1"/>
      <c r="D46" s="11" t="s">
        <v>2</v>
      </c>
      <c r="E46" s="12"/>
      <c r="F46" s="11" t="s">
        <v>3</v>
      </c>
      <c r="G46" s="1"/>
      <c r="H46" s="1"/>
      <c r="I46" s="13" t="s">
        <v>33</v>
      </c>
      <c r="J46" s="14"/>
      <c r="K46" s="14"/>
      <c r="L46" s="15"/>
      <c r="M46" s="1"/>
      <c r="N46" s="16" t="s">
        <v>5</v>
      </c>
      <c r="O46" s="14"/>
      <c r="P46" s="15"/>
      <c r="Q46" s="1"/>
      <c r="R46" s="4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4"/>
      <c r="C47" s="1"/>
      <c r="D47" s="17"/>
      <c r="E47" s="3"/>
      <c r="F47" s="18"/>
      <c r="G47" s="1"/>
      <c r="H47" s="1"/>
      <c r="I47" s="19"/>
      <c r="J47" s="19"/>
      <c r="K47" s="19"/>
      <c r="L47" s="19"/>
      <c r="M47" s="1"/>
      <c r="N47" s="19"/>
      <c r="O47" s="19"/>
      <c r="P47" s="19"/>
      <c r="Q47" s="1"/>
      <c r="R47" s="4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4"/>
      <c r="C48" s="1"/>
      <c r="D48" s="3"/>
      <c r="E48" s="3"/>
      <c r="F48" s="20"/>
      <c r="G48" s="1"/>
      <c r="H48" s="1"/>
      <c r="I48" s="21" t="s">
        <v>6</v>
      </c>
      <c r="J48" s="21" t="s">
        <v>7</v>
      </c>
      <c r="K48" s="21" t="s">
        <v>8</v>
      </c>
      <c r="L48" s="21" t="s">
        <v>9</v>
      </c>
      <c r="M48" s="22"/>
      <c r="N48" s="21" t="s">
        <v>6</v>
      </c>
      <c r="O48" s="21" t="s">
        <v>7</v>
      </c>
      <c r="P48" s="21" t="s">
        <v>8</v>
      </c>
      <c r="Q48" s="1"/>
      <c r="R48" s="4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4"/>
      <c r="C49" s="1"/>
      <c r="D49" s="3" t="s">
        <v>34</v>
      </c>
      <c r="E49" s="3"/>
      <c r="F49" s="45">
        <v>6000.0</v>
      </c>
      <c r="G49" s="1"/>
      <c r="H49" s="1"/>
      <c r="I49" s="24"/>
      <c r="J49" s="24"/>
      <c r="K49" s="24" t="s">
        <v>10</v>
      </c>
      <c r="L49" s="24" t="s">
        <v>11</v>
      </c>
      <c r="M49" s="22"/>
      <c r="N49" s="24"/>
      <c r="O49" s="24"/>
      <c r="P49" s="24" t="s">
        <v>10</v>
      </c>
      <c r="Q49" s="1"/>
      <c r="R49" s="4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4"/>
      <c r="C50" s="1"/>
      <c r="D50" s="3" t="s">
        <v>35</v>
      </c>
      <c r="E50" s="3"/>
      <c r="F50" s="25">
        <f>F12+F49</f>
        <v>12000</v>
      </c>
      <c r="G50" s="1"/>
      <c r="H50" s="1"/>
      <c r="I50" s="26"/>
      <c r="J50" s="27"/>
      <c r="K50" s="26"/>
      <c r="L50" s="28"/>
      <c r="M50" s="1"/>
      <c r="N50" s="26"/>
      <c r="O50" s="26"/>
      <c r="P50" s="26"/>
      <c r="Q50" s="1"/>
      <c r="R50" s="4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4"/>
      <c r="C51" s="1"/>
      <c r="D51" s="3"/>
      <c r="E51" s="3"/>
      <c r="F51" s="29"/>
      <c r="G51" s="1"/>
      <c r="H51" s="1"/>
      <c r="I51" s="30"/>
      <c r="J51" s="1"/>
      <c r="K51" s="30"/>
      <c r="L51" s="31"/>
      <c r="M51" s="1"/>
      <c r="N51" s="30"/>
      <c r="O51" s="30"/>
      <c r="P51" s="30"/>
      <c r="Q51" s="1"/>
      <c r="R51" s="4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4"/>
      <c r="C52" s="1"/>
      <c r="D52" s="2"/>
      <c r="E52" s="2"/>
      <c r="F52" s="32"/>
      <c r="G52" s="1"/>
      <c r="H52" s="1"/>
      <c r="I52" s="33">
        <v>0.01</v>
      </c>
      <c r="J52" s="9">
        <v>746.04</v>
      </c>
      <c r="K52" s="33">
        <v>0.0</v>
      </c>
      <c r="L52" s="34">
        <v>0.0192</v>
      </c>
      <c r="M52" s="1"/>
      <c r="N52" s="33">
        <v>0.01</v>
      </c>
      <c r="O52" s="33">
        <v>1768.96</v>
      </c>
      <c r="P52" s="33">
        <v>407.02</v>
      </c>
      <c r="Q52" s="1"/>
      <c r="R52" s="4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4"/>
      <c r="C53" s="1"/>
      <c r="D53" s="2" t="s">
        <v>13</v>
      </c>
      <c r="E53" s="2"/>
      <c r="F53" s="32"/>
      <c r="G53" s="1"/>
      <c r="H53" s="1"/>
      <c r="I53" s="33">
        <f t="shared" ref="I53:I59" si="3">+J52+0.01</f>
        <v>746.05</v>
      </c>
      <c r="J53" s="9">
        <v>6332.05</v>
      </c>
      <c r="K53" s="33">
        <v>14.32</v>
      </c>
      <c r="L53" s="34">
        <v>0.064</v>
      </c>
      <c r="M53" s="1"/>
      <c r="N53" s="33">
        <f t="shared" ref="N53:N62" si="4">+O52+0.01</f>
        <v>1768.97</v>
      </c>
      <c r="O53" s="33">
        <v>2653.38</v>
      </c>
      <c r="P53" s="33">
        <v>406.83</v>
      </c>
      <c r="Q53" s="1"/>
      <c r="R53" s="4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4"/>
      <c r="C54" s="1"/>
      <c r="D54" s="3" t="s">
        <v>14</v>
      </c>
      <c r="E54" s="3"/>
      <c r="F54" s="35">
        <f>SUM(F50:F53)</f>
        <v>12000</v>
      </c>
      <c r="G54" s="1"/>
      <c r="H54" s="1"/>
      <c r="I54" s="33">
        <f t="shared" si="3"/>
        <v>6332.06</v>
      </c>
      <c r="J54" s="9">
        <v>11128.01</v>
      </c>
      <c r="K54" s="33">
        <v>371.83</v>
      </c>
      <c r="L54" s="34">
        <v>0.1088</v>
      </c>
      <c r="M54" s="1"/>
      <c r="N54" s="33">
        <f t="shared" si="4"/>
        <v>2653.39</v>
      </c>
      <c r="O54" s="33">
        <v>3472.84</v>
      </c>
      <c r="P54" s="33">
        <v>406.62</v>
      </c>
      <c r="Q54" s="1"/>
      <c r="R54" s="4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4"/>
      <c r="C55" s="1"/>
      <c r="D55" s="3" t="s">
        <v>15</v>
      </c>
      <c r="E55" s="3"/>
      <c r="F55" s="36">
        <v>0.0</v>
      </c>
      <c r="G55" s="1"/>
      <c r="H55" s="1"/>
      <c r="I55" s="33">
        <f t="shared" si="3"/>
        <v>11128.02</v>
      </c>
      <c r="J55" s="9">
        <v>12935.82</v>
      </c>
      <c r="K55" s="33">
        <v>893.63</v>
      </c>
      <c r="L55" s="34">
        <v>0.16</v>
      </c>
      <c r="M55" s="1"/>
      <c r="N55" s="33">
        <f t="shared" si="4"/>
        <v>3472.85</v>
      </c>
      <c r="O55" s="33">
        <v>3537.87</v>
      </c>
      <c r="P55" s="33">
        <v>392.77</v>
      </c>
      <c r="Q55" s="1"/>
      <c r="R55" s="4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4"/>
      <c r="C56" s="1"/>
      <c r="D56" s="3" t="s">
        <v>16</v>
      </c>
      <c r="E56" s="3"/>
      <c r="F56" s="35">
        <f>+F54-F55</f>
        <v>12000</v>
      </c>
      <c r="G56" s="1"/>
      <c r="H56" s="1"/>
      <c r="I56" s="33">
        <f t="shared" si="3"/>
        <v>12935.83</v>
      </c>
      <c r="J56" s="9">
        <v>15487.71</v>
      </c>
      <c r="K56" s="33">
        <v>1182.88</v>
      </c>
      <c r="L56" s="34">
        <v>0.1792</v>
      </c>
      <c r="M56" s="1"/>
      <c r="N56" s="33">
        <f t="shared" si="4"/>
        <v>3537.88</v>
      </c>
      <c r="O56" s="33">
        <v>4446.15</v>
      </c>
      <c r="P56" s="33">
        <v>382.46</v>
      </c>
      <c r="Q56" s="1"/>
      <c r="R56" s="4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4"/>
      <c r="C57" s="1"/>
      <c r="D57" s="3" t="s">
        <v>17</v>
      </c>
      <c r="E57" s="3"/>
      <c r="F57" s="35">
        <f>VLOOKUP(F56,pimpi,1)</f>
        <v>11128.02</v>
      </c>
      <c r="G57" s="1"/>
      <c r="H57" s="1"/>
      <c r="I57" s="33">
        <f t="shared" si="3"/>
        <v>15487.72</v>
      </c>
      <c r="J57" s="9">
        <v>31236.49</v>
      </c>
      <c r="K57" s="33">
        <v>1640.18</v>
      </c>
      <c r="L57" s="34">
        <v>0.2136</v>
      </c>
      <c r="M57" s="1"/>
      <c r="N57" s="33">
        <f t="shared" si="4"/>
        <v>4446.16</v>
      </c>
      <c r="O57" s="33">
        <v>4717.18</v>
      </c>
      <c r="P57" s="33">
        <v>354.23</v>
      </c>
      <c r="Q57" s="1"/>
      <c r="R57" s="4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4"/>
      <c r="C58" s="1"/>
      <c r="D58" s="3" t="s">
        <v>18</v>
      </c>
      <c r="E58" s="3"/>
      <c r="F58" s="35">
        <f>+F56-F57</f>
        <v>871.98</v>
      </c>
      <c r="G58" s="1"/>
      <c r="H58" s="1"/>
      <c r="I58" s="33">
        <f t="shared" si="3"/>
        <v>31236.5</v>
      </c>
      <c r="J58" s="9">
        <v>49233.0</v>
      </c>
      <c r="K58" s="33">
        <v>5004.12</v>
      </c>
      <c r="L58" s="34">
        <v>0.2352</v>
      </c>
      <c r="M58" s="1"/>
      <c r="N58" s="33">
        <f t="shared" si="4"/>
        <v>4717.19</v>
      </c>
      <c r="O58" s="33">
        <v>5335.42</v>
      </c>
      <c r="P58" s="33">
        <v>324.87</v>
      </c>
      <c r="Q58" s="1"/>
      <c r="R58" s="4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4"/>
      <c r="C59" s="1"/>
      <c r="D59" s="3" t="s">
        <v>19</v>
      </c>
      <c r="E59" s="3"/>
      <c r="F59" s="37">
        <f>VLOOKUP(F57,pimpi,4)</f>
        <v>0.16</v>
      </c>
      <c r="G59" s="1"/>
      <c r="H59" s="1"/>
      <c r="I59" s="33">
        <f t="shared" si="3"/>
        <v>49233.01</v>
      </c>
      <c r="J59" s="38">
        <v>93993.9</v>
      </c>
      <c r="K59" s="33">
        <v>9236.89</v>
      </c>
      <c r="L59" s="34">
        <v>0.3</v>
      </c>
      <c r="M59" s="1"/>
      <c r="N59" s="33">
        <f t="shared" si="4"/>
        <v>5335.43</v>
      </c>
      <c r="O59" s="33">
        <v>6224.67</v>
      </c>
      <c r="P59" s="33">
        <v>294.63</v>
      </c>
      <c r="Q59" s="1"/>
      <c r="R59" s="4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4"/>
      <c r="C60" s="1"/>
      <c r="D60" s="3" t="s">
        <v>20</v>
      </c>
      <c r="E60" s="3"/>
      <c r="F60" s="35">
        <f>+F58*F59</f>
        <v>139.5168</v>
      </c>
      <c r="G60" s="1"/>
      <c r="H60" s="1"/>
      <c r="I60" s="33">
        <v>93993.91</v>
      </c>
      <c r="J60" s="9">
        <v>125325.2</v>
      </c>
      <c r="K60" s="33">
        <v>22665.17</v>
      </c>
      <c r="L60" s="34">
        <v>0.32</v>
      </c>
      <c r="M60" s="1"/>
      <c r="N60" s="33">
        <f t="shared" si="4"/>
        <v>6224.68</v>
      </c>
      <c r="O60" s="33">
        <v>7113.9</v>
      </c>
      <c r="P60" s="33">
        <v>253.54</v>
      </c>
      <c r="Q60" s="1"/>
      <c r="R60" s="4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4"/>
      <c r="C61" s="1"/>
      <c r="D61" s="3" t="s">
        <v>21</v>
      </c>
      <c r="E61" s="3"/>
      <c r="F61" s="35">
        <f>VLOOKUP(F57,pimpi,3)</f>
        <v>893.63</v>
      </c>
      <c r="G61" s="1"/>
      <c r="H61" s="1"/>
      <c r="I61" s="33">
        <v>125325.21</v>
      </c>
      <c r="J61" s="9">
        <v>375975.61</v>
      </c>
      <c r="K61" s="33">
        <v>32691.18</v>
      </c>
      <c r="L61" s="34">
        <v>0.34</v>
      </c>
      <c r="M61" s="1"/>
      <c r="N61" s="33">
        <f t="shared" si="4"/>
        <v>7113.91</v>
      </c>
      <c r="O61" s="46">
        <v>7382.33</v>
      </c>
      <c r="P61" s="33">
        <v>217.61</v>
      </c>
      <c r="Q61" s="1"/>
      <c r="R61" s="4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4"/>
      <c r="C62" s="1"/>
      <c r="D62" s="3" t="s">
        <v>36</v>
      </c>
      <c r="E62" s="3"/>
      <c r="F62" s="39">
        <f>+F60+F61</f>
        <v>1033.1468</v>
      </c>
      <c r="G62" s="1"/>
      <c r="H62" s="1"/>
      <c r="I62" s="33">
        <v>375975.62</v>
      </c>
      <c r="J62" s="9" t="s">
        <v>37</v>
      </c>
      <c r="K62" s="33">
        <v>117912.32</v>
      </c>
      <c r="L62" s="34">
        <v>0.35</v>
      </c>
      <c r="M62" s="33"/>
      <c r="N62" s="33">
        <f t="shared" si="4"/>
        <v>7382.34</v>
      </c>
      <c r="O62" s="46" t="s">
        <v>38</v>
      </c>
      <c r="P62" s="33">
        <v>0.0</v>
      </c>
      <c r="Q62" s="1"/>
      <c r="R62" s="4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4"/>
      <c r="C63" s="1"/>
      <c r="D63" s="3"/>
      <c r="E63" s="3"/>
      <c r="F63" s="35"/>
      <c r="G63" s="1"/>
      <c r="H63" s="1"/>
      <c r="I63" s="30"/>
      <c r="J63" s="1"/>
      <c r="K63" s="30"/>
      <c r="L63" s="34"/>
      <c r="M63" s="1"/>
      <c r="N63" s="30"/>
      <c r="O63" s="30"/>
      <c r="P63" s="30"/>
      <c r="Q63" s="1"/>
      <c r="R63" s="4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4"/>
      <c r="C64" s="1"/>
      <c r="D64" s="2" t="s">
        <v>24</v>
      </c>
      <c r="E64" s="2"/>
      <c r="F64" s="35"/>
      <c r="G64" s="1"/>
      <c r="H64" s="1"/>
      <c r="I64" s="30"/>
      <c r="J64" s="1"/>
      <c r="K64" s="30"/>
      <c r="L64" s="34"/>
      <c r="M64" s="1"/>
      <c r="N64" s="30"/>
      <c r="O64" s="30"/>
      <c r="P64" s="30"/>
      <c r="Q64" s="1"/>
      <c r="R64" s="4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4"/>
      <c r="C65" s="1"/>
      <c r="D65" s="3" t="s">
        <v>25</v>
      </c>
      <c r="E65" s="3"/>
      <c r="F65" s="35">
        <f>+F56</f>
        <v>12000</v>
      </c>
      <c r="G65" s="1"/>
      <c r="H65" s="1"/>
      <c r="I65" s="40"/>
      <c r="J65" s="41"/>
      <c r="K65" s="40"/>
      <c r="L65" s="42"/>
      <c r="M65" s="1"/>
      <c r="N65" s="40"/>
      <c r="O65" s="40"/>
      <c r="P65" s="40"/>
      <c r="Q65" s="1"/>
      <c r="R65" s="4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4"/>
      <c r="C66" s="1"/>
      <c r="D66" s="3" t="s">
        <v>26</v>
      </c>
      <c r="E66" s="3"/>
      <c r="F66" s="35">
        <f>VLOOKUP(F65,pimpi2,3)</f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4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4"/>
      <c r="C67" s="1"/>
      <c r="D67" s="3" t="s">
        <v>27</v>
      </c>
      <c r="E67" s="3"/>
      <c r="F67" s="39">
        <f>+F66</f>
        <v>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4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4"/>
      <c r="C68" s="1"/>
      <c r="D68" s="3"/>
      <c r="E68" s="3"/>
      <c r="F68" s="3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4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4"/>
      <c r="C69" s="1"/>
      <c r="D69" s="2" t="s">
        <v>28</v>
      </c>
      <c r="E69" s="2"/>
      <c r="F69" s="3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4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4"/>
      <c r="C70" s="1"/>
      <c r="D70" s="3" t="s">
        <v>29</v>
      </c>
      <c r="E70" s="3"/>
      <c r="F70" s="35">
        <f>+F62</f>
        <v>1033.1468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4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4"/>
      <c r="C71" s="1"/>
      <c r="D71" s="3" t="s">
        <v>30</v>
      </c>
      <c r="E71" s="3"/>
      <c r="F71" s="35">
        <f>+F67</f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4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4"/>
      <c r="C72" s="1"/>
      <c r="D72" s="3" t="s">
        <v>31</v>
      </c>
      <c r="E72" s="3"/>
      <c r="F72" s="47">
        <f>+F70-F71</f>
        <v>1033.1468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4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4"/>
      <c r="C73" s="1"/>
      <c r="D73" s="3" t="s">
        <v>39</v>
      </c>
      <c r="E73" s="3"/>
      <c r="F73" s="35">
        <f>+F34</f>
        <v>522.4784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4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4"/>
      <c r="C74" s="1"/>
      <c r="D74" s="3" t="s">
        <v>40</v>
      </c>
      <c r="E74" s="3"/>
      <c r="F74" s="48">
        <f>F72-F73</f>
        <v>510.6684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4"/>
      <c r="S74" s="1"/>
      <c r="T74" s="1"/>
      <c r="U74" s="1"/>
      <c r="V74" s="1"/>
      <c r="W74" s="1"/>
      <c r="X74" s="1"/>
      <c r="Y74" s="1"/>
      <c r="Z74" s="1"/>
    </row>
    <row r="75" ht="6.75" customHeight="1">
      <c r="A75" s="1"/>
      <c r="B75" s="4"/>
      <c r="C75" s="4"/>
      <c r="D75" s="6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3"/>
      <c r="E76" s="3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3"/>
      <c r="E77" s="3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3"/>
      <c r="E78" s="3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3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3"/>
      <c r="E80" s="3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3"/>
      <c r="E81" s="3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3"/>
      <c r="E82" s="3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3"/>
      <c r="E83" s="3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3"/>
      <c r="E84" s="3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3"/>
      <c r="E85" s="3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3"/>
      <c r="E86" s="3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3"/>
      <c r="E87" s="3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3"/>
      <c r="E88" s="3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3"/>
      <c r="E89" s="3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3"/>
      <c r="E90" s="3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3"/>
      <c r="E91" s="3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3"/>
      <c r="E92" s="3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3"/>
      <c r="E93" s="3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3"/>
      <c r="E94" s="3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3"/>
      <c r="E95" s="3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3"/>
      <c r="E96" s="3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3"/>
      <c r="E97" s="3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3"/>
      <c r="E98" s="3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3"/>
      <c r="E99" s="3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3"/>
      <c r="E100" s="3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3"/>
      <c r="E101" s="3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3"/>
      <c r="E102" s="3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3"/>
      <c r="E103" s="3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3"/>
      <c r="E104" s="3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3"/>
      <c r="E105" s="3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3"/>
      <c r="E106" s="3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3"/>
      <c r="E107" s="3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3"/>
      <c r="E108" s="3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3"/>
      <c r="E109" s="3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3"/>
      <c r="E110" s="3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3"/>
      <c r="E111" s="3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3"/>
      <c r="E112" s="3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3"/>
      <c r="E113" s="3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3"/>
      <c r="E114" s="3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3"/>
      <c r="E115" s="3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3"/>
      <c r="E116" s="3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3"/>
      <c r="E117" s="3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3"/>
      <c r="E118" s="3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3"/>
      <c r="E119" s="3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3"/>
      <c r="E120" s="3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3"/>
      <c r="E121" s="3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3"/>
      <c r="E122" s="3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3"/>
      <c r="E123" s="3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3"/>
      <c r="E124" s="3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3"/>
      <c r="E125" s="3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3"/>
      <c r="E126" s="3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3"/>
      <c r="E127" s="3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3"/>
      <c r="E128" s="3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3"/>
      <c r="E129" s="3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3"/>
      <c r="E130" s="3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3"/>
      <c r="E131" s="3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3"/>
      <c r="E132" s="3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3"/>
      <c r="E133" s="3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3"/>
      <c r="E134" s="3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3"/>
      <c r="E135" s="3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3"/>
      <c r="E136" s="3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3"/>
      <c r="E137" s="3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3"/>
      <c r="E138" s="3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3"/>
      <c r="E139" s="3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3"/>
      <c r="E140" s="3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3"/>
      <c r="E141" s="3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3"/>
      <c r="E142" s="3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3"/>
      <c r="E143" s="3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3"/>
      <c r="E144" s="3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3"/>
      <c r="E145" s="3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3"/>
      <c r="E146" s="3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3"/>
      <c r="E147" s="3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3"/>
      <c r="E148" s="3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3"/>
      <c r="E149" s="3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3"/>
      <c r="E150" s="3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3"/>
      <c r="E151" s="3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3"/>
      <c r="E152" s="3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3"/>
      <c r="E153" s="3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3"/>
      <c r="E154" s="3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3"/>
      <c r="E155" s="3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3"/>
      <c r="E156" s="3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3"/>
      <c r="E157" s="3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3"/>
      <c r="E158" s="3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3"/>
      <c r="E159" s="3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3"/>
      <c r="E160" s="3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3"/>
      <c r="E161" s="3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3"/>
      <c r="E162" s="3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3"/>
      <c r="E163" s="3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3"/>
      <c r="E164" s="3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3"/>
      <c r="E165" s="3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3"/>
      <c r="E166" s="3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3"/>
      <c r="E167" s="3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3"/>
      <c r="E168" s="3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3"/>
      <c r="E169" s="3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3"/>
      <c r="E170" s="3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3"/>
      <c r="E171" s="3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3"/>
      <c r="E172" s="3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3"/>
      <c r="E173" s="3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3"/>
      <c r="E174" s="3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3"/>
      <c r="E175" s="3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3"/>
      <c r="E176" s="3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3"/>
      <c r="E177" s="3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3"/>
      <c r="E178" s="3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3"/>
      <c r="E179" s="3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3"/>
      <c r="E180" s="3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3"/>
      <c r="E181" s="3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3"/>
      <c r="E182" s="3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3"/>
      <c r="E183" s="3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3"/>
      <c r="E184" s="3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3"/>
      <c r="E185" s="3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3"/>
      <c r="E186" s="3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3"/>
      <c r="E187" s="3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3"/>
      <c r="E188" s="3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3"/>
      <c r="E189" s="3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3"/>
      <c r="E190" s="3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3"/>
      <c r="E191" s="3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3"/>
      <c r="E192" s="3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3"/>
      <c r="E193" s="3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3"/>
      <c r="E194" s="3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3"/>
      <c r="E195" s="3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3"/>
      <c r="E196" s="3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3"/>
      <c r="E197" s="3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3"/>
      <c r="E198" s="3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3"/>
      <c r="E199" s="3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3"/>
      <c r="E200" s="3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3"/>
      <c r="E201" s="3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3"/>
      <c r="E202" s="3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3"/>
      <c r="E203" s="3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3"/>
      <c r="E204" s="3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3"/>
      <c r="E205" s="3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3"/>
      <c r="E206" s="3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3"/>
      <c r="E207" s="3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3"/>
      <c r="E208" s="3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3"/>
      <c r="E209" s="3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3"/>
      <c r="E210" s="3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3"/>
      <c r="E211" s="3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3"/>
      <c r="E212" s="3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3"/>
      <c r="E213" s="3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3"/>
      <c r="E214" s="3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3"/>
      <c r="E215" s="3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3"/>
      <c r="E216" s="3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3"/>
      <c r="E217" s="3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3"/>
      <c r="E218" s="3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3"/>
      <c r="E219" s="3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3"/>
      <c r="E220" s="3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3"/>
      <c r="E221" s="3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3"/>
      <c r="E222" s="3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3"/>
      <c r="E223" s="3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3"/>
      <c r="E224" s="3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3"/>
      <c r="E225" s="3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3"/>
      <c r="E226" s="3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3"/>
      <c r="E227" s="3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3"/>
      <c r="E228" s="3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3"/>
      <c r="E229" s="3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3"/>
      <c r="E230" s="3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3"/>
      <c r="E231" s="3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3"/>
      <c r="E232" s="3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3"/>
      <c r="E233" s="3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3"/>
      <c r="E234" s="3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3"/>
      <c r="E235" s="3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3"/>
      <c r="E236" s="3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3"/>
      <c r="E237" s="3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3"/>
      <c r="E238" s="3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3"/>
      <c r="E239" s="3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3"/>
      <c r="E240" s="3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3"/>
      <c r="E241" s="3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3"/>
      <c r="E242" s="3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3"/>
      <c r="E243" s="3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3"/>
      <c r="E244" s="3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3"/>
      <c r="E245" s="3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3"/>
      <c r="E246" s="3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3"/>
      <c r="E247" s="3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3"/>
      <c r="E248" s="3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3"/>
      <c r="E249" s="3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3"/>
      <c r="E250" s="3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3"/>
      <c r="E251" s="3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3"/>
      <c r="E252" s="3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3"/>
      <c r="E253" s="3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3"/>
      <c r="E254" s="3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3"/>
      <c r="E255" s="3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3"/>
      <c r="E256" s="3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3"/>
      <c r="E257" s="3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3"/>
      <c r="E258" s="3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3"/>
      <c r="E259" s="3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3"/>
      <c r="E260" s="3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3"/>
      <c r="E261" s="3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3"/>
      <c r="E262" s="3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3"/>
      <c r="E263" s="3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3"/>
      <c r="E264" s="3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3"/>
      <c r="E265" s="3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3"/>
      <c r="E266" s="3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3"/>
      <c r="E267" s="3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3"/>
      <c r="E268" s="3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3"/>
      <c r="E269" s="3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3"/>
      <c r="E270" s="3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3"/>
      <c r="E271" s="3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3"/>
      <c r="E272" s="3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3"/>
      <c r="E273" s="3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3"/>
      <c r="E274" s="3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3"/>
      <c r="E275" s="3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3"/>
      <c r="E276" s="3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3"/>
      <c r="E277" s="3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3"/>
      <c r="E278" s="3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3"/>
      <c r="E279" s="3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3"/>
      <c r="E280" s="3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3"/>
      <c r="E281" s="3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3"/>
      <c r="E282" s="3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3"/>
      <c r="E283" s="3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3"/>
      <c r="E284" s="3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3"/>
      <c r="E285" s="3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3"/>
      <c r="E286" s="3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3"/>
      <c r="E287" s="3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3"/>
      <c r="E288" s="3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3"/>
      <c r="E289" s="3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3"/>
      <c r="E290" s="3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3"/>
      <c r="E291" s="3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3"/>
      <c r="E292" s="3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3"/>
      <c r="E293" s="3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3"/>
      <c r="E294" s="3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3"/>
      <c r="E295" s="3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3"/>
      <c r="E296" s="3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3"/>
      <c r="E297" s="3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3"/>
      <c r="E298" s="3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3"/>
      <c r="E299" s="3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3"/>
      <c r="E300" s="3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3"/>
      <c r="E301" s="3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3"/>
      <c r="E302" s="3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3"/>
      <c r="E303" s="3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3"/>
      <c r="E304" s="3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3"/>
      <c r="E305" s="3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3"/>
      <c r="E306" s="3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3"/>
      <c r="E307" s="3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3"/>
      <c r="E308" s="3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3"/>
      <c r="E309" s="3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3"/>
      <c r="E310" s="3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3"/>
      <c r="E311" s="3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3"/>
      <c r="E312" s="3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3"/>
      <c r="E313" s="3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3"/>
      <c r="E314" s="3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3"/>
      <c r="E315" s="3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3"/>
      <c r="E316" s="3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3"/>
      <c r="E317" s="3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3"/>
      <c r="E318" s="3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3"/>
      <c r="E319" s="3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3"/>
      <c r="E320" s="3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3"/>
      <c r="E321" s="3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3"/>
      <c r="E322" s="3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3"/>
      <c r="E323" s="3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3"/>
      <c r="E324" s="3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3"/>
      <c r="E325" s="3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3"/>
      <c r="E326" s="3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3"/>
      <c r="E327" s="3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3"/>
      <c r="E328" s="3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3"/>
      <c r="E329" s="3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3"/>
      <c r="E330" s="3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3"/>
      <c r="E331" s="3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3"/>
      <c r="E332" s="3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3"/>
      <c r="E333" s="3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3"/>
      <c r="E334" s="3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3"/>
      <c r="E335" s="3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3"/>
      <c r="E336" s="3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3"/>
      <c r="E337" s="3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3"/>
      <c r="E338" s="3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3"/>
      <c r="E339" s="3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3"/>
      <c r="E340" s="3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3"/>
      <c r="E341" s="3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3"/>
      <c r="E342" s="3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3"/>
      <c r="E343" s="3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3"/>
      <c r="E344" s="3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3"/>
      <c r="E345" s="3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3"/>
      <c r="E346" s="3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3"/>
      <c r="E347" s="3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3"/>
      <c r="E348" s="3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3"/>
      <c r="E349" s="3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3"/>
      <c r="E350" s="3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3"/>
      <c r="E351" s="3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3"/>
      <c r="E352" s="3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3"/>
      <c r="E353" s="3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3"/>
      <c r="E354" s="3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3"/>
      <c r="E355" s="3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3"/>
      <c r="E356" s="3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3"/>
      <c r="E357" s="3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3"/>
      <c r="E358" s="3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3"/>
      <c r="E359" s="3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3"/>
      <c r="E360" s="3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3"/>
      <c r="E361" s="3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3"/>
      <c r="E362" s="3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3"/>
      <c r="E363" s="3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3"/>
      <c r="E364" s="3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3"/>
      <c r="E365" s="3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3"/>
      <c r="E366" s="3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3"/>
      <c r="E367" s="3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3"/>
      <c r="E368" s="3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3"/>
      <c r="E369" s="3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3"/>
      <c r="E370" s="3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3"/>
      <c r="E371" s="3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3"/>
      <c r="E372" s="3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3"/>
      <c r="E373" s="3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3"/>
      <c r="E374" s="3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3"/>
      <c r="E375" s="3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3"/>
      <c r="E376" s="3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3"/>
      <c r="E377" s="3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3"/>
      <c r="E378" s="3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3"/>
      <c r="E379" s="3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3"/>
      <c r="E380" s="3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3"/>
      <c r="E381" s="3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3"/>
      <c r="E382" s="3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3"/>
      <c r="E383" s="3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3"/>
      <c r="E384" s="3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3"/>
      <c r="E385" s="3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3"/>
      <c r="E386" s="3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3"/>
      <c r="E387" s="3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3"/>
      <c r="E388" s="3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3"/>
      <c r="E389" s="3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3"/>
      <c r="E390" s="3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3"/>
      <c r="E391" s="3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3"/>
      <c r="E392" s="3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3"/>
      <c r="E393" s="3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3"/>
      <c r="E394" s="3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3"/>
      <c r="E395" s="3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3"/>
      <c r="E396" s="3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3"/>
      <c r="E397" s="3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3"/>
      <c r="E398" s="3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3"/>
      <c r="E399" s="3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3"/>
      <c r="E400" s="3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3"/>
      <c r="E401" s="3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3"/>
      <c r="E402" s="3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3"/>
      <c r="E403" s="3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3"/>
      <c r="E404" s="3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3"/>
      <c r="E405" s="3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3"/>
      <c r="E406" s="3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3"/>
      <c r="E407" s="3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3"/>
      <c r="E408" s="3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3"/>
      <c r="E409" s="3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3"/>
      <c r="E410" s="3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3"/>
      <c r="E411" s="3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3"/>
      <c r="E412" s="3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3"/>
      <c r="E413" s="3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3"/>
      <c r="E414" s="3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3"/>
      <c r="E415" s="3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3"/>
      <c r="E416" s="3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3"/>
      <c r="E417" s="3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3"/>
      <c r="E418" s="3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3"/>
      <c r="E419" s="3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3"/>
      <c r="E420" s="3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3"/>
      <c r="E421" s="3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3"/>
      <c r="E422" s="3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3"/>
      <c r="E423" s="3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3"/>
      <c r="E424" s="3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3"/>
      <c r="E425" s="3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3"/>
      <c r="E426" s="3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3"/>
      <c r="E427" s="3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3"/>
      <c r="E428" s="3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3"/>
      <c r="E429" s="3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3"/>
      <c r="E430" s="3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3"/>
      <c r="E431" s="3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3"/>
      <c r="E432" s="3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3"/>
      <c r="E433" s="3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3"/>
      <c r="E434" s="3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3"/>
      <c r="E435" s="3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3"/>
      <c r="E436" s="3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3"/>
      <c r="E437" s="3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3"/>
      <c r="E438" s="3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3"/>
      <c r="E439" s="3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3"/>
      <c r="E440" s="3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3"/>
      <c r="E441" s="3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3"/>
      <c r="E442" s="3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3"/>
      <c r="E443" s="3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3"/>
      <c r="E444" s="3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3"/>
      <c r="E445" s="3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3"/>
      <c r="E446" s="3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3"/>
      <c r="E447" s="3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3"/>
      <c r="E448" s="3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3"/>
      <c r="E449" s="3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3"/>
      <c r="E450" s="3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3"/>
      <c r="E451" s="3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3"/>
      <c r="E452" s="3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3"/>
      <c r="E453" s="3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3"/>
      <c r="E454" s="3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3"/>
      <c r="E455" s="3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3"/>
      <c r="E456" s="3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3"/>
      <c r="E457" s="3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3"/>
      <c r="E458" s="3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3"/>
      <c r="E459" s="3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3"/>
      <c r="E460" s="3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3"/>
      <c r="E461" s="3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3"/>
      <c r="E462" s="3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3"/>
      <c r="E463" s="3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3"/>
      <c r="E464" s="3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3"/>
      <c r="E465" s="3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3"/>
      <c r="E466" s="3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3"/>
      <c r="E467" s="3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3"/>
      <c r="E468" s="3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3"/>
      <c r="E469" s="3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3"/>
      <c r="E470" s="3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3"/>
      <c r="E471" s="3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3"/>
      <c r="E472" s="3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3"/>
      <c r="E473" s="3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3"/>
      <c r="E474" s="3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3"/>
      <c r="E475" s="3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3"/>
      <c r="E476" s="3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3"/>
      <c r="E477" s="3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3"/>
      <c r="E478" s="3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3"/>
      <c r="E479" s="3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3"/>
      <c r="E480" s="3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3"/>
      <c r="E481" s="3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3"/>
      <c r="E482" s="3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3"/>
      <c r="E483" s="3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3"/>
      <c r="E484" s="3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3"/>
      <c r="E485" s="3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3"/>
      <c r="E486" s="3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3"/>
      <c r="E487" s="3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3"/>
      <c r="E488" s="3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3"/>
      <c r="E489" s="3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3"/>
      <c r="E490" s="3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3"/>
      <c r="E491" s="3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3"/>
      <c r="E492" s="3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3"/>
      <c r="E493" s="3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3"/>
      <c r="E494" s="3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3"/>
      <c r="E495" s="3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3"/>
      <c r="E496" s="3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3"/>
      <c r="E497" s="3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3"/>
      <c r="E498" s="3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3"/>
      <c r="E499" s="3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3"/>
      <c r="E500" s="3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3"/>
      <c r="E501" s="3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3"/>
      <c r="E502" s="3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3"/>
      <c r="E503" s="3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3"/>
      <c r="E504" s="3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3"/>
      <c r="E505" s="3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3"/>
      <c r="E506" s="3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3"/>
      <c r="E507" s="3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3"/>
      <c r="E508" s="3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3"/>
      <c r="E509" s="3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3"/>
      <c r="E510" s="3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3"/>
      <c r="E511" s="3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3"/>
      <c r="E512" s="3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3"/>
      <c r="E513" s="3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3"/>
      <c r="E514" s="3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3"/>
      <c r="E515" s="3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3"/>
      <c r="E516" s="3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3"/>
      <c r="E517" s="3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3"/>
      <c r="E518" s="3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3"/>
      <c r="E519" s="3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3"/>
      <c r="E520" s="3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3"/>
      <c r="E521" s="3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3"/>
      <c r="E522" s="3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3"/>
      <c r="E523" s="3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3"/>
      <c r="E524" s="3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3"/>
      <c r="E525" s="3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3"/>
      <c r="E526" s="3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3"/>
      <c r="E527" s="3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3"/>
      <c r="E528" s="3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3"/>
      <c r="E529" s="3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3"/>
      <c r="E530" s="3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3"/>
      <c r="E531" s="3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3"/>
      <c r="E532" s="3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3"/>
      <c r="E533" s="3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3"/>
      <c r="E534" s="3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3"/>
      <c r="E535" s="3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3"/>
      <c r="E536" s="3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3"/>
      <c r="E537" s="3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3"/>
      <c r="E538" s="3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3"/>
      <c r="E539" s="3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3"/>
      <c r="E540" s="3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3"/>
      <c r="E541" s="3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3"/>
      <c r="E542" s="3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3"/>
      <c r="E543" s="3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3"/>
      <c r="E544" s="3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3"/>
      <c r="E545" s="3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3"/>
      <c r="E546" s="3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3"/>
      <c r="E547" s="3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3"/>
      <c r="E548" s="3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3"/>
      <c r="E549" s="3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3"/>
      <c r="E550" s="3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3"/>
      <c r="E551" s="3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3"/>
      <c r="E552" s="3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3"/>
      <c r="E553" s="3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3"/>
      <c r="E554" s="3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3"/>
      <c r="E555" s="3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3"/>
      <c r="E556" s="3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3"/>
      <c r="E557" s="3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3"/>
      <c r="E558" s="3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3"/>
      <c r="E559" s="3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3"/>
      <c r="E560" s="3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3"/>
      <c r="E561" s="3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3"/>
      <c r="E562" s="3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3"/>
      <c r="E563" s="3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3"/>
      <c r="E564" s="3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3"/>
      <c r="E565" s="3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3"/>
      <c r="E566" s="3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3"/>
      <c r="E567" s="3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3"/>
      <c r="E568" s="3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3"/>
      <c r="E569" s="3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3"/>
      <c r="E570" s="3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3"/>
      <c r="E571" s="3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3"/>
      <c r="E572" s="3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3"/>
      <c r="E573" s="3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3"/>
      <c r="E574" s="3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3"/>
      <c r="E575" s="3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3"/>
      <c r="E576" s="3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3"/>
      <c r="E577" s="3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3"/>
      <c r="E578" s="3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3"/>
      <c r="E579" s="3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3"/>
      <c r="E580" s="3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3"/>
      <c r="E581" s="3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3"/>
      <c r="E582" s="3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3"/>
      <c r="E583" s="3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3"/>
      <c r="E584" s="3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3"/>
      <c r="E585" s="3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3"/>
      <c r="E586" s="3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3"/>
      <c r="E587" s="3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3"/>
      <c r="E588" s="3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3"/>
      <c r="E589" s="3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3"/>
      <c r="E590" s="3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3"/>
      <c r="E591" s="3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3"/>
      <c r="E592" s="3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3"/>
      <c r="E593" s="3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3"/>
      <c r="E594" s="3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3"/>
      <c r="E595" s="3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3"/>
      <c r="E596" s="3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3"/>
      <c r="E597" s="3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3"/>
      <c r="E598" s="3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3"/>
      <c r="E599" s="3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3"/>
      <c r="E600" s="3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3"/>
      <c r="E601" s="3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3"/>
      <c r="E602" s="3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3"/>
      <c r="E603" s="3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3"/>
      <c r="E604" s="3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3"/>
      <c r="E605" s="3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3"/>
      <c r="E606" s="3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3"/>
      <c r="E607" s="3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3"/>
      <c r="E608" s="3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3"/>
      <c r="E609" s="3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3"/>
      <c r="E610" s="3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3"/>
      <c r="E611" s="3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3"/>
      <c r="E612" s="3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3"/>
      <c r="E613" s="3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3"/>
      <c r="E614" s="3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3"/>
      <c r="E615" s="3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3"/>
      <c r="E616" s="3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3"/>
      <c r="E617" s="3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3"/>
      <c r="E618" s="3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3"/>
      <c r="E619" s="3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3"/>
      <c r="E620" s="3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3"/>
      <c r="E621" s="3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3"/>
      <c r="E622" s="3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3"/>
      <c r="E623" s="3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3"/>
      <c r="E624" s="3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3"/>
      <c r="E625" s="3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3"/>
      <c r="E626" s="3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3"/>
      <c r="E627" s="3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3"/>
      <c r="E628" s="3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3"/>
      <c r="E629" s="3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3"/>
      <c r="E630" s="3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3"/>
      <c r="E631" s="3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3"/>
      <c r="E632" s="3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3"/>
      <c r="E633" s="3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3"/>
      <c r="E634" s="3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3"/>
      <c r="E635" s="3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3"/>
      <c r="E636" s="3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3"/>
      <c r="E637" s="3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3"/>
      <c r="E638" s="3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3"/>
      <c r="E639" s="3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3"/>
      <c r="E640" s="3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3"/>
      <c r="E641" s="3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3"/>
      <c r="E642" s="3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3"/>
      <c r="E643" s="3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3"/>
      <c r="E644" s="3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3"/>
      <c r="E645" s="3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3"/>
      <c r="E646" s="3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3"/>
      <c r="E647" s="3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3"/>
      <c r="E648" s="3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3"/>
      <c r="E649" s="3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3"/>
      <c r="E650" s="3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3"/>
      <c r="E651" s="3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3"/>
      <c r="E652" s="3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3"/>
      <c r="E653" s="3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3"/>
      <c r="E654" s="3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3"/>
      <c r="E655" s="3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3"/>
      <c r="E656" s="3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3"/>
      <c r="E657" s="3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3"/>
      <c r="E658" s="3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3"/>
      <c r="E659" s="3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3"/>
      <c r="E660" s="3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3"/>
      <c r="E661" s="3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3"/>
      <c r="E662" s="3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3"/>
      <c r="E663" s="3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3"/>
      <c r="E664" s="3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3"/>
      <c r="E665" s="3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3"/>
      <c r="E666" s="3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3"/>
      <c r="E667" s="3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3"/>
      <c r="E668" s="3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3"/>
      <c r="E669" s="3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3"/>
      <c r="E670" s="3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3"/>
      <c r="E671" s="3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3"/>
      <c r="E672" s="3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3"/>
      <c r="E673" s="3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3"/>
      <c r="E674" s="3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3"/>
      <c r="E675" s="3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3"/>
      <c r="E676" s="3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3"/>
      <c r="E677" s="3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3"/>
      <c r="E678" s="3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3"/>
      <c r="E679" s="3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3"/>
      <c r="E680" s="3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3"/>
      <c r="E681" s="3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3"/>
      <c r="E682" s="3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3"/>
      <c r="E683" s="3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3"/>
      <c r="E684" s="3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3"/>
      <c r="E685" s="3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3"/>
      <c r="E686" s="3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3"/>
      <c r="E687" s="3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3"/>
      <c r="E688" s="3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3"/>
      <c r="E689" s="3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3"/>
      <c r="E690" s="3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3"/>
      <c r="E691" s="3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3"/>
      <c r="E692" s="3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3"/>
      <c r="E693" s="3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3"/>
      <c r="E694" s="3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3"/>
      <c r="E695" s="3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3"/>
      <c r="E696" s="3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3"/>
      <c r="E697" s="3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3"/>
      <c r="E698" s="3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3"/>
      <c r="E699" s="3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3"/>
      <c r="E700" s="3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3"/>
      <c r="E701" s="3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3"/>
      <c r="E702" s="3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3"/>
      <c r="E703" s="3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3"/>
      <c r="E704" s="3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3"/>
      <c r="E705" s="3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3"/>
      <c r="E706" s="3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3"/>
      <c r="E707" s="3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3"/>
      <c r="E708" s="3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3"/>
      <c r="E709" s="3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3"/>
      <c r="E710" s="3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3"/>
      <c r="E711" s="3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3"/>
      <c r="E712" s="3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3"/>
      <c r="E713" s="3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3"/>
      <c r="E714" s="3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3"/>
      <c r="E715" s="3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3"/>
      <c r="E716" s="3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3"/>
      <c r="E717" s="3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3"/>
      <c r="E718" s="3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3"/>
      <c r="E719" s="3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3"/>
      <c r="E720" s="3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3"/>
      <c r="E721" s="3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3"/>
      <c r="E722" s="3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3"/>
      <c r="E723" s="3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3"/>
      <c r="E724" s="3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3"/>
      <c r="E725" s="3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3"/>
      <c r="E726" s="3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3"/>
      <c r="E727" s="3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3"/>
      <c r="E728" s="3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3"/>
      <c r="E729" s="3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3"/>
      <c r="E730" s="3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3"/>
      <c r="E731" s="3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3"/>
      <c r="E732" s="3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3"/>
      <c r="E733" s="3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3"/>
      <c r="E734" s="3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3"/>
      <c r="E735" s="3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3"/>
      <c r="E736" s="3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3"/>
      <c r="E737" s="3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3"/>
      <c r="E738" s="3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3"/>
      <c r="E739" s="3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3"/>
      <c r="E740" s="3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3"/>
      <c r="E741" s="3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3"/>
      <c r="E742" s="3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3"/>
      <c r="E743" s="3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3"/>
      <c r="E744" s="3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3"/>
      <c r="E745" s="3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3"/>
      <c r="E746" s="3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3"/>
      <c r="E747" s="3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3"/>
      <c r="E748" s="3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3"/>
      <c r="E749" s="3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3"/>
      <c r="E750" s="3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3"/>
      <c r="E751" s="3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3"/>
      <c r="E752" s="3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3"/>
      <c r="E753" s="3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3"/>
      <c r="E754" s="3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3"/>
      <c r="E755" s="3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3"/>
      <c r="E756" s="3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3"/>
      <c r="E757" s="3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3"/>
      <c r="E758" s="3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3"/>
      <c r="E759" s="3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3"/>
      <c r="E760" s="3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3"/>
      <c r="E761" s="3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3"/>
      <c r="E762" s="3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3"/>
      <c r="E763" s="3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3"/>
      <c r="E764" s="3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3"/>
      <c r="E765" s="3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3"/>
      <c r="E766" s="3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3"/>
      <c r="E767" s="3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3"/>
      <c r="E768" s="3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3"/>
      <c r="E769" s="3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3"/>
      <c r="E770" s="3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3"/>
      <c r="E771" s="3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3"/>
      <c r="E772" s="3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3"/>
      <c r="E773" s="3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3"/>
      <c r="E774" s="3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3"/>
      <c r="E775" s="3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3"/>
      <c r="E776" s="3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3"/>
      <c r="E777" s="3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3"/>
      <c r="E778" s="3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3"/>
      <c r="E779" s="3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3"/>
      <c r="E780" s="3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3"/>
      <c r="E781" s="3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3"/>
      <c r="E782" s="3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3"/>
      <c r="E783" s="3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3"/>
      <c r="E784" s="3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3"/>
      <c r="E785" s="3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3"/>
      <c r="E786" s="3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3"/>
      <c r="E787" s="3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3"/>
      <c r="E788" s="3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3"/>
      <c r="E789" s="3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3"/>
      <c r="E790" s="3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3"/>
      <c r="E791" s="3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3"/>
      <c r="E792" s="3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3"/>
      <c r="E793" s="3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3"/>
      <c r="E794" s="3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3"/>
      <c r="E795" s="3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3"/>
      <c r="E796" s="3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3"/>
      <c r="E797" s="3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3"/>
      <c r="E798" s="3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3"/>
      <c r="E799" s="3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3"/>
      <c r="E800" s="3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3"/>
      <c r="E801" s="3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3"/>
      <c r="E802" s="3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3"/>
      <c r="E803" s="3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3"/>
      <c r="E804" s="3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3"/>
      <c r="E805" s="3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3"/>
      <c r="E806" s="3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3"/>
      <c r="E807" s="3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3"/>
      <c r="E808" s="3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3"/>
      <c r="E809" s="3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3"/>
      <c r="E810" s="3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3"/>
      <c r="E811" s="3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3"/>
      <c r="E812" s="3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3"/>
      <c r="E813" s="3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3"/>
      <c r="E814" s="3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3"/>
      <c r="E815" s="3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3"/>
      <c r="E816" s="3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3"/>
      <c r="E817" s="3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3"/>
      <c r="E818" s="3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3"/>
      <c r="E819" s="3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3"/>
      <c r="E820" s="3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3"/>
      <c r="E821" s="3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3"/>
      <c r="E822" s="3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3"/>
      <c r="E823" s="3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3"/>
      <c r="E824" s="3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3"/>
      <c r="E825" s="3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3"/>
      <c r="E826" s="3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3"/>
      <c r="E827" s="3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3"/>
      <c r="E828" s="3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3"/>
      <c r="E829" s="3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3"/>
      <c r="E830" s="3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3"/>
      <c r="E831" s="3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3"/>
      <c r="E832" s="3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3"/>
      <c r="E833" s="3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3"/>
      <c r="E834" s="3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3"/>
      <c r="E835" s="3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3"/>
      <c r="E836" s="3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3"/>
      <c r="E837" s="3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3"/>
      <c r="E838" s="3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3"/>
      <c r="E839" s="3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3"/>
      <c r="E840" s="3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3"/>
      <c r="E841" s="3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3"/>
      <c r="E842" s="3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3"/>
      <c r="E843" s="3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3"/>
      <c r="E844" s="3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3"/>
      <c r="E845" s="3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3"/>
      <c r="E846" s="3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3"/>
      <c r="E847" s="3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3"/>
      <c r="E848" s="3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3"/>
      <c r="E849" s="3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3"/>
      <c r="E850" s="3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3"/>
      <c r="E851" s="3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3"/>
      <c r="E852" s="3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3"/>
      <c r="E853" s="3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3"/>
      <c r="E854" s="3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3"/>
      <c r="E855" s="3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3"/>
      <c r="E856" s="3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3"/>
      <c r="E857" s="3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3"/>
      <c r="E858" s="3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3"/>
      <c r="E859" s="3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3"/>
      <c r="E860" s="3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3"/>
      <c r="E861" s="3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3"/>
      <c r="E862" s="3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3"/>
      <c r="E863" s="3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3"/>
      <c r="E864" s="3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3"/>
      <c r="E865" s="3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3"/>
      <c r="E866" s="3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3"/>
      <c r="E867" s="3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3"/>
      <c r="E868" s="3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3"/>
      <c r="E869" s="3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3"/>
      <c r="E870" s="3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3"/>
      <c r="E871" s="3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3"/>
      <c r="E872" s="3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3"/>
      <c r="E873" s="3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3"/>
      <c r="E874" s="3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3"/>
      <c r="E875" s="3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3"/>
      <c r="E876" s="3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3"/>
      <c r="E877" s="3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3"/>
      <c r="E878" s="3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3"/>
      <c r="E879" s="3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3"/>
      <c r="E880" s="3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3"/>
      <c r="E881" s="3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3"/>
      <c r="E882" s="3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3"/>
      <c r="E883" s="3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3"/>
      <c r="E884" s="3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3"/>
      <c r="E885" s="3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3"/>
      <c r="E886" s="3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3"/>
      <c r="E887" s="3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3"/>
      <c r="E888" s="3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3"/>
      <c r="E889" s="3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3"/>
      <c r="E890" s="3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3"/>
      <c r="E891" s="3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3"/>
      <c r="E892" s="3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3"/>
      <c r="E893" s="3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3"/>
      <c r="E894" s="3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3"/>
      <c r="E895" s="3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3"/>
      <c r="E896" s="3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3"/>
      <c r="E897" s="3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3"/>
      <c r="E898" s="3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3"/>
      <c r="E899" s="3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3"/>
      <c r="E900" s="3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3"/>
      <c r="E901" s="3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3"/>
      <c r="E902" s="3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3"/>
      <c r="E903" s="3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3"/>
      <c r="E904" s="3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3"/>
      <c r="E905" s="3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3"/>
      <c r="E906" s="3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3"/>
      <c r="E907" s="3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3"/>
      <c r="E908" s="3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3"/>
      <c r="E909" s="3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3"/>
      <c r="E910" s="3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3"/>
      <c r="E911" s="3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3"/>
      <c r="E912" s="3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3"/>
      <c r="E913" s="3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3"/>
      <c r="E914" s="3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3"/>
      <c r="E915" s="3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3"/>
      <c r="E916" s="3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3"/>
      <c r="E917" s="3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3"/>
      <c r="E918" s="3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3"/>
      <c r="E919" s="3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3"/>
      <c r="E920" s="3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3"/>
      <c r="E921" s="3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3"/>
      <c r="E922" s="3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3"/>
      <c r="E923" s="3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3"/>
      <c r="E924" s="3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3"/>
      <c r="E925" s="3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3"/>
      <c r="E926" s="3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3"/>
      <c r="E927" s="3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3"/>
      <c r="E928" s="3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3"/>
      <c r="E929" s="3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3"/>
      <c r="E930" s="3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3"/>
      <c r="E931" s="3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3"/>
      <c r="E932" s="3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3"/>
      <c r="E933" s="3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3"/>
      <c r="E934" s="3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3"/>
      <c r="E935" s="3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3"/>
      <c r="E936" s="3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3"/>
      <c r="E937" s="3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3"/>
      <c r="E938" s="3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3"/>
      <c r="E939" s="3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3"/>
      <c r="E940" s="3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3"/>
      <c r="E941" s="3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3"/>
      <c r="E942" s="3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3"/>
      <c r="E943" s="3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3"/>
      <c r="E944" s="3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3"/>
      <c r="E945" s="3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3"/>
      <c r="E946" s="3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3"/>
      <c r="E947" s="3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3"/>
      <c r="E948" s="3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3"/>
      <c r="E949" s="3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3"/>
      <c r="E950" s="3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3"/>
      <c r="E951" s="3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3"/>
      <c r="E952" s="3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3"/>
      <c r="E953" s="3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3"/>
      <c r="E954" s="3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3"/>
      <c r="E955" s="3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3"/>
      <c r="E956" s="3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3"/>
      <c r="E957" s="3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3"/>
      <c r="E958" s="3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3"/>
      <c r="E959" s="3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3"/>
      <c r="E960" s="3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3"/>
      <c r="E961" s="3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3"/>
      <c r="E962" s="3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3"/>
      <c r="E963" s="3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3"/>
      <c r="E964" s="3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3"/>
      <c r="E965" s="3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3"/>
      <c r="E966" s="3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3"/>
      <c r="E967" s="3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3"/>
      <c r="E968" s="3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3"/>
      <c r="E969" s="3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3"/>
      <c r="E970" s="3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3"/>
      <c r="E971" s="3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3"/>
      <c r="E972" s="3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3"/>
      <c r="E973" s="3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3"/>
      <c r="E974" s="3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3"/>
      <c r="E975" s="3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3"/>
      <c r="E976" s="3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3"/>
      <c r="E977" s="3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3"/>
      <c r="E978" s="3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3"/>
      <c r="E979" s="3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3"/>
      <c r="E980" s="3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3"/>
      <c r="E981" s="3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3"/>
      <c r="E982" s="3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3"/>
      <c r="E983" s="3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3"/>
      <c r="E984" s="3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3"/>
      <c r="E985" s="3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3"/>
      <c r="E986" s="3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3"/>
      <c r="E987" s="3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3"/>
      <c r="E988" s="3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3"/>
      <c r="E989" s="3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3"/>
      <c r="E990" s="3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3"/>
      <c r="E991" s="3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3"/>
      <c r="E992" s="3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3"/>
      <c r="E993" s="3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3"/>
      <c r="E994" s="3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3"/>
      <c r="E995" s="3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3"/>
      <c r="E996" s="3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3"/>
      <c r="E997" s="3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3"/>
      <c r="E998" s="3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3"/>
      <c r="E999" s="3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3"/>
      <c r="E1000" s="3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D5:P5"/>
    <mergeCell ref="I8:L8"/>
    <mergeCell ref="N8:P8"/>
    <mergeCell ref="D43:P43"/>
    <mergeCell ref="I46:L46"/>
    <mergeCell ref="N46:P46"/>
  </mergeCells>
  <printOptions/>
  <pageMargins bottom="0.75" footer="0.0" header="0.0" left="0.7" right="0.7" top="0.75"/>
  <pageSetup orientation="landscape"/>
  <drawing r:id="rId1"/>
</worksheet>
</file>